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6" i="1"/>
  <c r="L8" i="1"/>
  <c r="L5" i="1"/>
  <c r="L4" i="1"/>
  <c r="G8" i="1" l="1"/>
  <c r="H8" i="1" l="1"/>
  <c r="M8" i="1"/>
  <c r="J8" i="1"/>
  <c r="H1" i="1"/>
  <c r="D11" i="1"/>
  <c r="E11" i="1"/>
  <c r="F11" i="1"/>
  <c r="D12" i="1"/>
  <c r="E12" i="1"/>
  <c r="F12" i="1"/>
  <c r="C12" i="1"/>
  <c r="C11" i="1"/>
  <c r="E10" i="1"/>
  <c r="F10" i="1"/>
  <c r="D10" i="1"/>
  <c r="C10" i="1"/>
  <c r="D9" i="1" l="1"/>
  <c r="E9" i="1"/>
  <c r="F9" i="1"/>
  <c r="G7" i="1"/>
  <c r="G6" i="1"/>
  <c r="G5" i="1"/>
  <c r="C9" i="1"/>
  <c r="G4" i="1"/>
  <c r="M5" i="1" l="1"/>
  <c r="K5" i="1"/>
  <c r="J5" i="1"/>
  <c r="M4" i="1"/>
  <c r="K4" i="1"/>
  <c r="J4" i="1"/>
  <c r="K8" i="1"/>
  <c r="H4" i="1"/>
  <c r="M6" i="1"/>
  <c r="J6" i="1"/>
  <c r="K6" i="1"/>
  <c r="M7" i="1"/>
  <c r="J7" i="1"/>
  <c r="K7" i="1"/>
  <c r="H7" i="1"/>
  <c r="G11" i="1"/>
  <c r="H11" i="1" s="1"/>
  <c r="G10" i="1"/>
  <c r="H10" i="1" s="1"/>
  <c r="G12" i="1"/>
  <c r="H12" i="1" s="1"/>
  <c r="G9" i="1"/>
  <c r="I8" i="1" s="1"/>
  <c r="H5" i="1"/>
  <c r="H6" i="1"/>
  <c r="I6" i="1" l="1"/>
  <c r="I5" i="1"/>
  <c r="M9" i="1"/>
  <c r="I4" i="1"/>
  <c r="H9" i="1"/>
  <c r="I9" i="1"/>
  <c r="I7" i="1"/>
</calcChain>
</file>

<file path=xl/sharedStrings.xml><?xml version="1.0" encoding="utf-8"?>
<sst xmlns="http://schemas.openxmlformats.org/spreadsheetml/2006/main" count="34" uniqueCount="25">
  <si>
    <t>安藤奈津</t>
    <rPh sb="0" eb="2">
      <t>アンドウ</t>
    </rPh>
    <rPh sb="2" eb="4">
      <t>ナツ</t>
    </rPh>
    <phoneticPr fontId="2"/>
  </si>
  <si>
    <t>ドリンク販売実績</t>
    <rPh sb="4" eb="6">
      <t>ハンバイ</t>
    </rPh>
    <rPh sb="6" eb="8">
      <t>ジッセキ</t>
    </rPh>
    <phoneticPr fontId="2"/>
  </si>
  <si>
    <t>ドリンク名</t>
    <rPh sb="4" eb="5">
      <t>メイ</t>
    </rPh>
    <phoneticPr fontId="2"/>
  </si>
  <si>
    <t>昨年</t>
    <rPh sb="0" eb="2">
      <t>サクネン</t>
    </rPh>
    <phoneticPr fontId="2"/>
  </si>
  <si>
    <t>目標数</t>
    <rPh sb="0" eb="2">
      <t>モクヒョウ</t>
    </rPh>
    <rPh sb="2" eb="3">
      <t>スウ</t>
    </rPh>
    <phoneticPr fontId="2"/>
  </si>
  <si>
    <t>１日目</t>
    <rPh sb="1" eb="2">
      <t>ニチ</t>
    </rPh>
    <rPh sb="2" eb="3">
      <t>メ</t>
    </rPh>
    <phoneticPr fontId="2"/>
  </si>
  <si>
    <t>２日目</t>
    <rPh sb="1" eb="2">
      <t>ニチ</t>
    </rPh>
    <rPh sb="2" eb="3">
      <t>メ</t>
    </rPh>
    <phoneticPr fontId="2"/>
  </si>
  <si>
    <t>合計</t>
    <rPh sb="0" eb="2">
      <t>ゴウケイ</t>
    </rPh>
    <phoneticPr fontId="2"/>
  </si>
  <si>
    <t>ミルクティー</t>
    <phoneticPr fontId="2"/>
  </si>
  <si>
    <t>ココア</t>
    <phoneticPr fontId="2"/>
  </si>
  <si>
    <t>コーヒー</t>
    <phoneticPr fontId="2"/>
  </si>
  <si>
    <t>ストロベリー</t>
    <phoneticPr fontId="2"/>
  </si>
  <si>
    <t>平均</t>
    <rPh sb="0" eb="2">
      <t>ヘイキン</t>
    </rPh>
    <phoneticPr fontId="2"/>
  </si>
  <si>
    <t>最大</t>
    <rPh sb="0" eb="2">
      <t>サイダイ</t>
    </rPh>
    <phoneticPr fontId="2"/>
  </si>
  <si>
    <t>最小</t>
    <rPh sb="0" eb="2">
      <t>サイショウ</t>
    </rPh>
    <phoneticPr fontId="2"/>
  </si>
  <si>
    <t>商品数</t>
    <rPh sb="0" eb="2">
      <t>ショウヒン</t>
    </rPh>
    <rPh sb="2" eb="3">
      <t>スウ</t>
    </rPh>
    <phoneticPr fontId="2"/>
  </si>
  <si>
    <t>前年比</t>
    <rPh sb="0" eb="3">
      <t>ゼンネンヒ</t>
    </rPh>
    <phoneticPr fontId="2"/>
  </si>
  <si>
    <t>割合</t>
    <rPh sb="0" eb="2">
      <t>ワリアイ</t>
    </rPh>
    <phoneticPr fontId="2"/>
  </si>
  <si>
    <t>チョコレート</t>
    <phoneticPr fontId="2"/>
  </si>
  <si>
    <t>判定</t>
    <rPh sb="0" eb="2">
      <t>ハンテイ</t>
    </rPh>
    <phoneticPr fontId="2"/>
  </si>
  <si>
    <t>順位</t>
    <rPh sb="0" eb="2">
      <t>ジュンイ</t>
    </rPh>
    <phoneticPr fontId="2"/>
  </si>
  <si>
    <t>コード</t>
    <phoneticPr fontId="2"/>
  </si>
  <si>
    <t>単価</t>
    <rPh sb="0" eb="2">
      <t>タンカ</t>
    </rPh>
    <phoneticPr fontId="2"/>
  </si>
  <si>
    <t>売上</t>
    <rPh sb="0" eb="2">
      <t>ウリアゲ</t>
    </rPh>
    <phoneticPr fontId="2"/>
  </si>
  <si>
    <t>商品一覧表</t>
    <rPh sb="0" eb="2">
      <t>ショウヒン</t>
    </rPh>
    <rPh sb="2" eb="4">
      <t>イチラン</t>
    </rPh>
    <rPh sb="4" eb="5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</si>
</sst>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1" applyFont="1" applyBorder="1">
      <alignment vertical="center"/>
    </xf>
    <xf numFmtId="176" fontId="0" fillId="0" borderId="1" xfId="2" applyNumberFormat="1" applyFont="1" applyBorder="1">
      <alignment vertical="center"/>
    </xf>
    <xf numFmtId="38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38" fontId="0" fillId="0" borderId="5" xfId="0" applyNumberFormat="1" applyBorder="1">
      <alignment vertical="center"/>
    </xf>
    <xf numFmtId="176" fontId="0" fillId="0" borderId="5" xfId="2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38" fontId="0" fillId="0" borderId="8" xfId="1" applyFont="1" applyBorder="1">
      <alignment vertical="center"/>
    </xf>
    <xf numFmtId="176" fontId="0" fillId="0" borderId="8" xfId="2" applyNumberFormat="1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0" borderId="13" xfId="1" applyFont="1" applyBorder="1">
      <alignment vertical="center"/>
    </xf>
    <xf numFmtId="0" fontId="0" fillId="0" borderId="14" xfId="0" applyBorder="1" applyAlignment="1">
      <alignment horizontal="center" vertical="center"/>
    </xf>
    <xf numFmtId="176" fontId="0" fillId="0" borderId="15" xfId="2" applyNumberFormat="1" applyFont="1" applyBorder="1">
      <alignment vertical="center"/>
    </xf>
    <xf numFmtId="176" fontId="0" fillId="0" borderId="16" xfId="2" applyNumberFormat="1" applyFont="1" applyBorder="1">
      <alignment vertical="center"/>
    </xf>
    <xf numFmtId="176" fontId="0" fillId="0" borderId="17" xfId="2" applyNumberFormat="1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1" xfId="0" applyFill="1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6" xfId="1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販売実績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昨年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Sheet1!$B$4:$B$8</c:f>
              <c:strCache>
                <c:ptCount val="5"/>
                <c:pt idx="0">
                  <c:v>ミルクティー</c:v>
                </c:pt>
                <c:pt idx="1">
                  <c:v>ストロベリー</c:v>
                </c:pt>
                <c:pt idx="2">
                  <c:v>コーヒー</c:v>
                </c:pt>
                <c:pt idx="3">
                  <c:v>ココア</c:v>
                </c:pt>
                <c:pt idx="4">
                  <c:v>チョコレート</c:v>
                </c:pt>
              </c:strCache>
            </c:strRef>
          </c:cat>
          <c:val>
            <c:numRef>
              <c:f>Sheet1!$C$4:$C$8</c:f>
              <c:numCache>
                <c:formatCode>#,##0_);[Red]\(#,##0\)</c:formatCode>
                <c:ptCount val="5"/>
                <c:pt idx="0">
                  <c:v>482</c:v>
                </c:pt>
                <c:pt idx="1">
                  <c:v>321</c:v>
                </c:pt>
                <c:pt idx="2">
                  <c:v>292</c:v>
                </c:pt>
                <c:pt idx="3">
                  <c:v>253</c:v>
                </c:pt>
                <c:pt idx="4">
                  <c:v>181</c:v>
                </c:pt>
              </c:numCache>
            </c:numRef>
          </c:val>
        </c:ser>
        <c:ser>
          <c:idx val="1"/>
          <c:order val="1"/>
          <c:tx>
            <c:v>今年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Sheet1!$G$4:$G$8</c:f>
              <c:numCache>
                <c:formatCode>#,##0_);[Red]\(#,##0\)</c:formatCode>
                <c:ptCount val="5"/>
                <c:pt idx="0">
                  <c:v>550</c:v>
                </c:pt>
                <c:pt idx="1">
                  <c:v>450</c:v>
                </c:pt>
                <c:pt idx="2">
                  <c:v>250</c:v>
                </c:pt>
                <c:pt idx="3">
                  <c:v>208</c:v>
                </c:pt>
                <c:pt idx="4">
                  <c:v>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235008"/>
        <c:axId val="130281856"/>
      </c:barChart>
      <c:catAx>
        <c:axId val="13023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281856"/>
        <c:crosses val="autoZero"/>
        <c:auto val="1"/>
        <c:lblAlgn val="ctr"/>
        <c:lblOffset val="100"/>
        <c:noMultiLvlLbl val="0"/>
      </c:catAx>
      <c:valAx>
        <c:axId val="13028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（個）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23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Sheet1!$G$3</c:f>
              <c:strCache>
                <c:ptCount val="1"/>
                <c:pt idx="0">
                  <c:v>合計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Sheet1!$B$4:$B$8</c:f>
              <c:strCache>
                <c:ptCount val="5"/>
                <c:pt idx="0">
                  <c:v>ミルクティー</c:v>
                </c:pt>
                <c:pt idx="1">
                  <c:v>ストロベリー</c:v>
                </c:pt>
                <c:pt idx="2">
                  <c:v>コーヒー</c:v>
                </c:pt>
                <c:pt idx="3">
                  <c:v>ココア</c:v>
                </c:pt>
                <c:pt idx="4">
                  <c:v>チョコレート</c:v>
                </c:pt>
              </c:strCache>
            </c:strRef>
          </c:cat>
          <c:val>
            <c:numRef>
              <c:f>Sheet1!$G$4:$G$8</c:f>
              <c:numCache>
                <c:formatCode>#,##0_);[Red]\(#,##0\)</c:formatCode>
                <c:ptCount val="5"/>
                <c:pt idx="0">
                  <c:v>550</c:v>
                </c:pt>
                <c:pt idx="1">
                  <c:v>450</c:v>
                </c:pt>
                <c:pt idx="2">
                  <c:v>250</c:v>
                </c:pt>
                <c:pt idx="3">
                  <c:v>208</c:v>
                </c:pt>
                <c:pt idx="4">
                  <c:v>197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21</xdr:row>
      <xdr:rowOff>31750</xdr:rowOff>
    </xdr:from>
    <xdr:to>
      <xdr:col>8</xdr:col>
      <xdr:colOff>200025</xdr:colOff>
      <xdr:row>37</xdr:row>
      <xdr:rowOff>152400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314325</xdr:colOff>
      <xdr:row>21</xdr:row>
      <xdr:rowOff>44450</xdr:rowOff>
    </xdr:from>
    <xdr:to>
      <xdr:col>17</xdr:col>
      <xdr:colOff>123825</xdr:colOff>
      <xdr:row>38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K4" sqref="K4"/>
    </sheetView>
  </sheetViews>
  <sheetFormatPr defaultRowHeight="13.5" x14ac:dyDescent="0.15"/>
  <cols>
    <col min="1" max="1" width="6.25" bestFit="1" customWidth="1"/>
    <col min="2" max="2" width="10.625" customWidth="1"/>
    <col min="10" max="12" width="5.25" bestFit="1" customWidth="1"/>
  </cols>
  <sheetData>
    <row r="1" spans="1:13" ht="17.25" x14ac:dyDescent="0.15">
      <c r="B1" t="s">
        <v>0</v>
      </c>
      <c r="D1" s="1" t="s">
        <v>1</v>
      </c>
      <c r="G1" t="s">
        <v>15</v>
      </c>
      <c r="H1">
        <f>COUNTA(B4:B8)</f>
        <v>5</v>
      </c>
    </row>
    <row r="2" spans="1:13" ht="14.25" thickBot="1" x14ac:dyDescent="0.2"/>
    <row r="3" spans="1:13" ht="14.25" thickBot="1" x14ac:dyDescent="0.2">
      <c r="A3" s="14" t="s">
        <v>21</v>
      </c>
      <c r="B3" s="3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16</v>
      </c>
      <c r="I3" s="18" t="s">
        <v>17</v>
      </c>
      <c r="J3" s="30" t="s">
        <v>19</v>
      </c>
      <c r="K3" s="30" t="s">
        <v>20</v>
      </c>
      <c r="L3" s="40" t="s">
        <v>22</v>
      </c>
      <c r="M3" s="24" t="s">
        <v>23</v>
      </c>
    </row>
    <row r="4" spans="1:13" x14ac:dyDescent="0.15">
      <c r="A4" s="11">
        <v>101</v>
      </c>
      <c r="B4" s="36" t="s">
        <v>8</v>
      </c>
      <c r="C4" s="12">
        <v>482</v>
      </c>
      <c r="D4" s="12">
        <v>500</v>
      </c>
      <c r="E4" s="12">
        <v>250</v>
      </c>
      <c r="F4" s="12">
        <v>300</v>
      </c>
      <c r="G4" s="12">
        <f>SUM(E4:F4)</f>
        <v>550</v>
      </c>
      <c r="H4" s="13">
        <f t="shared" ref="H4:H12" si="0">G4/C4</f>
        <v>1.1410788381742738</v>
      </c>
      <c r="I4" s="19">
        <f t="shared" ref="I4:I9" si="1">G4/$G$9</f>
        <v>0.33232628398791542</v>
      </c>
      <c r="J4" s="26" t="str">
        <f>IF(G4&gt;=D4,"O",IF(G4&gt;=C4,"△","X"))</f>
        <v>O</v>
      </c>
      <c r="K4" s="29">
        <f>RANK(G4,$G$4:$G$8,0)</f>
        <v>1</v>
      </c>
      <c r="L4" s="33">
        <f>VLOOKUP(A4,$A$16:$C$20,3)</f>
        <v>110</v>
      </c>
      <c r="M4" s="41">
        <f>G4*L4</f>
        <v>60500</v>
      </c>
    </row>
    <row r="5" spans="1:13" x14ac:dyDescent="0.15">
      <c r="A5" s="5">
        <v>105</v>
      </c>
      <c r="B5" s="37" t="s">
        <v>11</v>
      </c>
      <c r="C5" s="2">
        <v>321</v>
      </c>
      <c r="D5" s="2">
        <v>350</v>
      </c>
      <c r="E5" s="2">
        <v>200</v>
      </c>
      <c r="F5" s="2">
        <v>250</v>
      </c>
      <c r="G5" s="2">
        <f>SUM(E5:F5)</f>
        <v>450</v>
      </c>
      <c r="H5" s="3">
        <f t="shared" si="0"/>
        <v>1.4018691588785046</v>
      </c>
      <c r="I5" s="20">
        <f t="shared" si="1"/>
        <v>0.27190332326283989</v>
      </c>
      <c r="J5" s="27" t="str">
        <f>IF(G5&gt;=D5,"O",IF(G5&gt;=C5,"△","X"))</f>
        <v>O</v>
      </c>
      <c r="K5" s="22">
        <f>RANK(G5,$G$4:$G$8,0)</f>
        <v>2</v>
      </c>
      <c r="L5" s="31">
        <f>VLOOKUP(A5,$A$16:$C$20,3)</f>
        <v>120</v>
      </c>
      <c r="M5" s="42">
        <f>G5*L5</f>
        <v>54000</v>
      </c>
    </row>
    <row r="6" spans="1:13" x14ac:dyDescent="0.15">
      <c r="A6" s="5">
        <v>103</v>
      </c>
      <c r="B6" s="37" t="s">
        <v>10</v>
      </c>
      <c r="C6" s="2">
        <v>292</v>
      </c>
      <c r="D6" s="2">
        <v>321</v>
      </c>
      <c r="E6" s="2">
        <v>100</v>
      </c>
      <c r="F6" s="2">
        <v>150</v>
      </c>
      <c r="G6" s="2">
        <f>SUM(E6:F6)</f>
        <v>250</v>
      </c>
      <c r="H6" s="3">
        <f t="shared" si="0"/>
        <v>0.85616438356164382</v>
      </c>
      <c r="I6" s="20">
        <f t="shared" si="1"/>
        <v>0.15105740181268881</v>
      </c>
      <c r="J6" s="27" t="str">
        <f>IF(G6&gt;=D6,"O",IF(G6&gt;=C6,"△","X"))</f>
        <v>X</v>
      </c>
      <c r="K6" s="22">
        <f>RANK(G6,$G$4:$G$8,0)</f>
        <v>3</v>
      </c>
      <c r="L6" s="31">
        <f>VLOOKUP(A6,$A$16:$C$20,3)</f>
        <v>100</v>
      </c>
      <c r="M6" s="42">
        <f>G6*L6</f>
        <v>25000</v>
      </c>
    </row>
    <row r="7" spans="1:13" x14ac:dyDescent="0.15">
      <c r="A7" s="5">
        <v>102</v>
      </c>
      <c r="B7" s="38" t="s">
        <v>9</v>
      </c>
      <c r="C7" s="17">
        <v>253</v>
      </c>
      <c r="D7" s="17">
        <v>300</v>
      </c>
      <c r="E7" s="17">
        <v>110</v>
      </c>
      <c r="F7" s="17">
        <v>98</v>
      </c>
      <c r="G7" s="2">
        <f>SUM(E7:F7)</f>
        <v>208</v>
      </c>
      <c r="H7" s="3">
        <f t="shared" si="0"/>
        <v>0.82213438735177868</v>
      </c>
      <c r="I7" s="20">
        <f t="shared" si="1"/>
        <v>0.12567975830815711</v>
      </c>
      <c r="J7" s="27" t="str">
        <f>IF(G7&gt;=D7,"O",IF(G7&gt;=C7,"△","X"))</f>
        <v>X</v>
      </c>
      <c r="K7" s="22">
        <f>RANK(G7,$G$4:$G$8,0)</f>
        <v>4</v>
      </c>
      <c r="L7" s="31">
        <f>VLOOKUP(A7,$A$16:$C$20,3)</f>
        <v>100</v>
      </c>
      <c r="M7" s="42">
        <f>G7*L7</f>
        <v>20800</v>
      </c>
    </row>
    <row r="8" spans="1:13" ht="14.25" thickBot="1" x14ac:dyDescent="0.2">
      <c r="A8" s="7">
        <v>104</v>
      </c>
      <c r="B8" s="39" t="s">
        <v>18</v>
      </c>
      <c r="C8" s="16">
        <v>181</v>
      </c>
      <c r="D8" s="16">
        <v>200</v>
      </c>
      <c r="E8" s="16">
        <v>87</v>
      </c>
      <c r="F8" s="16">
        <v>110</v>
      </c>
      <c r="G8" s="16">
        <f>SUM(E8:F8)</f>
        <v>197</v>
      </c>
      <c r="H8" s="9">
        <f t="shared" si="0"/>
        <v>1.0883977900552486</v>
      </c>
      <c r="I8" s="21">
        <f t="shared" si="1"/>
        <v>0.11903323262839879</v>
      </c>
      <c r="J8" s="28" t="str">
        <f>IF(G8&gt;=D8,"O",IF(G8&gt;=C8,"△","X"))</f>
        <v>△</v>
      </c>
      <c r="K8" s="23">
        <f>RANK(G8,$G$4:$G$8,0)</f>
        <v>5</v>
      </c>
      <c r="L8" s="32">
        <f>VLOOKUP(A8,$A$16:$C$20,3)</f>
        <v>120</v>
      </c>
      <c r="M8" s="43">
        <f>G8*L8</f>
        <v>23640</v>
      </c>
    </row>
    <row r="9" spans="1:13" x14ac:dyDescent="0.15">
      <c r="A9" s="11"/>
      <c r="B9" s="36" t="s">
        <v>7</v>
      </c>
      <c r="C9" s="12">
        <f>SUM(C4:C8)</f>
        <v>1529</v>
      </c>
      <c r="D9" s="12">
        <f>SUM(D4:D8)</f>
        <v>1671</v>
      </c>
      <c r="E9" s="12">
        <f>SUM(E4:E8)</f>
        <v>747</v>
      </c>
      <c r="F9" s="12">
        <f>SUM(F4:F8)</f>
        <v>908</v>
      </c>
      <c r="G9" s="12">
        <f>SUM(G4:G8)</f>
        <v>1655</v>
      </c>
      <c r="H9" s="13">
        <f t="shared" si="0"/>
        <v>1.0824068018312623</v>
      </c>
      <c r="I9" s="19">
        <f t="shared" si="1"/>
        <v>1</v>
      </c>
      <c r="J9" s="29"/>
      <c r="K9" s="29"/>
      <c r="L9" s="33"/>
      <c r="M9" s="41">
        <f>SUM(M4:M8)</f>
        <v>183940</v>
      </c>
    </row>
    <row r="10" spans="1:13" x14ac:dyDescent="0.15">
      <c r="A10" s="5"/>
      <c r="B10" s="37" t="s">
        <v>12</v>
      </c>
      <c r="C10" s="4">
        <f>AVERAGE(C4:C8)</f>
        <v>305.8</v>
      </c>
      <c r="D10" s="4">
        <f>AVERAGE(D4:D8)</f>
        <v>334.2</v>
      </c>
      <c r="E10" s="4">
        <f>AVERAGE(E4:E8)</f>
        <v>149.4</v>
      </c>
      <c r="F10" s="4">
        <f>AVERAGE(F4:F8)</f>
        <v>181.6</v>
      </c>
      <c r="G10" s="4">
        <f>AVERAGE(G4:G8)</f>
        <v>331</v>
      </c>
      <c r="H10" s="3">
        <f t="shared" si="0"/>
        <v>1.0824068018312623</v>
      </c>
      <c r="I10" s="22"/>
      <c r="J10" s="22"/>
      <c r="K10" s="22"/>
      <c r="L10" s="31"/>
      <c r="M10" s="6"/>
    </row>
    <row r="11" spans="1:13" x14ac:dyDescent="0.15">
      <c r="A11" s="5"/>
      <c r="B11" s="37" t="s">
        <v>13</v>
      </c>
      <c r="C11" s="4">
        <f>MAX(C4:C8)</f>
        <v>482</v>
      </c>
      <c r="D11" s="4">
        <f>MAX(D4:D8)</f>
        <v>500</v>
      </c>
      <c r="E11" s="4">
        <f>MAX(E4:E8)</f>
        <v>250</v>
      </c>
      <c r="F11" s="4">
        <f>MAX(F4:F8)</f>
        <v>300</v>
      </c>
      <c r="G11" s="4">
        <f>MAX(G4:G8)</f>
        <v>550</v>
      </c>
      <c r="H11" s="3">
        <f t="shared" si="0"/>
        <v>1.1410788381742738</v>
      </c>
      <c r="I11" s="22"/>
      <c r="J11" s="22"/>
      <c r="K11" s="22"/>
      <c r="L11" s="31"/>
      <c r="M11" s="6"/>
    </row>
    <row r="12" spans="1:13" ht="14.25" thickBot="1" x14ac:dyDescent="0.2">
      <c r="A12" s="7"/>
      <c r="B12" s="39" t="s">
        <v>14</v>
      </c>
      <c r="C12" s="8">
        <f>MIN(C4:C8)</f>
        <v>181</v>
      </c>
      <c r="D12" s="8">
        <f>MIN(D4:D8)</f>
        <v>200</v>
      </c>
      <c r="E12" s="8">
        <f>MIN(E4:E8)</f>
        <v>87</v>
      </c>
      <c r="F12" s="8">
        <f>MIN(F4:F8)</f>
        <v>98</v>
      </c>
      <c r="G12" s="8">
        <f>MIN(G4:G8)</f>
        <v>197</v>
      </c>
      <c r="H12" s="9">
        <f t="shared" si="0"/>
        <v>1.0883977900552486</v>
      </c>
      <c r="I12" s="23"/>
      <c r="J12" s="23"/>
      <c r="K12" s="23"/>
      <c r="L12" s="32"/>
      <c r="M12" s="10"/>
    </row>
    <row r="14" spans="1:13" ht="14.25" thickBot="1" x14ac:dyDescent="0.2">
      <c r="A14" t="s">
        <v>24</v>
      </c>
    </row>
    <row r="15" spans="1:13" ht="14.25" thickBot="1" x14ac:dyDescent="0.2">
      <c r="A15" s="14" t="s">
        <v>21</v>
      </c>
      <c r="B15" s="34" t="s">
        <v>2</v>
      </c>
      <c r="C15" s="24" t="s">
        <v>22</v>
      </c>
    </row>
    <row r="16" spans="1:13" x14ac:dyDescent="0.15">
      <c r="A16" s="11">
        <v>101</v>
      </c>
      <c r="B16" s="33" t="s">
        <v>8</v>
      </c>
      <c r="C16" s="25">
        <v>110</v>
      </c>
    </row>
    <row r="17" spans="1:3" x14ac:dyDescent="0.15">
      <c r="A17" s="5">
        <v>102</v>
      </c>
      <c r="B17" s="31" t="s">
        <v>9</v>
      </c>
      <c r="C17" s="6">
        <v>100</v>
      </c>
    </row>
    <row r="18" spans="1:3" x14ac:dyDescent="0.15">
      <c r="A18" s="5">
        <v>103</v>
      </c>
      <c r="B18" s="31" t="s">
        <v>10</v>
      </c>
      <c r="C18" s="6">
        <v>100</v>
      </c>
    </row>
    <row r="19" spans="1:3" x14ac:dyDescent="0.15">
      <c r="A19" s="5">
        <v>104</v>
      </c>
      <c r="B19" s="31" t="s">
        <v>18</v>
      </c>
      <c r="C19" s="6">
        <v>120</v>
      </c>
    </row>
    <row r="20" spans="1:3" ht="14.25" thickBot="1" x14ac:dyDescent="0.2">
      <c r="A20" s="7">
        <v>105</v>
      </c>
      <c r="B20" s="32" t="s">
        <v>11</v>
      </c>
      <c r="C20" s="10">
        <v>120</v>
      </c>
    </row>
  </sheetData>
  <sortState ref="A4:M12">
    <sortCondition ref="K4"/>
  </sortState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実教出版編修部</dc:creator>
  <cp:lastModifiedBy>machida</cp:lastModifiedBy>
  <cp:lastPrinted>2013-07-28T05:29:26Z</cp:lastPrinted>
  <dcterms:created xsi:type="dcterms:W3CDTF">2013-07-28T05:02:28Z</dcterms:created>
  <dcterms:modified xsi:type="dcterms:W3CDTF">2014-02-19T07:13:49Z</dcterms:modified>
</cp:coreProperties>
</file>